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TECHGNOSIS INTERNATIONAL\TECHGNOTIP\2020\187\"/>
    </mc:Choice>
  </mc:AlternateContent>
  <bookViews>
    <workbookView xWindow="0" yWindow="0" windowWidth="19200" windowHeight="7350"/>
  </bookViews>
  <sheets>
    <sheet name="Hoja1" sheetId="1" r:id="rId1"/>
    <sheet name="Hoja2" sheetId="2" r:id="rId2"/>
    <sheet name="Hoja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28" i="1" l="1"/>
  <c r="B27" i="1"/>
  <c r="B12" i="1"/>
  <c r="B11" i="1"/>
  <c r="B16" i="1"/>
  <c r="B17" i="1" s="1"/>
  <c r="B22" i="1" l="1"/>
  <c r="B23" i="1" s="1"/>
  <c r="B24" i="1" s="1"/>
  <c r="B29" i="1"/>
  <c r="B30" i="1" s="1"/>
</calcChain>
</file>

<file path=xl/sharedStrings.xml><?xml version="1.0" encoding="utf-8"?>
<sst xmlns="http://schemas.openxmlformats.org/spreadsheetml/2006/main" count="24" uniqueCount="23">
  <si>
    <t>Densidad en gr/cm3 del aceite 1</t>
  </si>
  <si>
    <t>Densidad en gr/cm3 del aceite 2</t>
  </si>
  <si>
    <t>A1</t>
  </si>
  <si>
    <t>Porcentaje en volumen del Aceite 1</t>
  </si>
  <si>
    <t>Porcentaje en volumen del Aceite 2</t>
  </si>
  <si>
    <t>RAIZ CUBICA DE LA VISCOSIDAD</t>
  </si>
  <si>
    <t>LOGARITMO NATURAL DE LA VISCOSIDAD</t>
  </si>
  <si>
    <t>A2</t>
  </si>
  <si>
    <t>A1,2</t>
  </si>
  <si>
    <t>VISCOSIDAD DE LA MEZCLA EN cSt @ 40 °C</t>
  </si>
  <si>
    <t>RESULTADOS EN BASE A DIFERENTES METODOS DE CALCULO MARCADOS EN VERDE</t>
  </si>
  <si>
    <t xml:space="preserve">TECHGNOTIP 187 - MEZCLA DE ACEITES DE DIFERENTE VISCOSIDAD </t>
  </si>
  <si>
    <r>
      <t xml:space="preserve">VISCOSIDAD EN cP DE LA MEZCLA @ 40 </t>
    </r>
    <r>
      <rPr>
        <b/>
        <sz val="18"/>
        <color theme="1"/>
        <rFont val="Calibri"/>
        <family val="2"/>
      </rPr>
      <t>°</t>
    </r>
    <r>
      <rPr>
        <b/>
        <sz val="18"/>
        <color theme="1"/>
        <rFont val="Calibri"/>
        <family val="2"/>
        <scheme val="minor"/>
      </rPr>
      <t>C</t>
    </r>
  </si>
  <si>
    <t>INGRESAR DATOS SOLO EN CELDAS MARCADAS CON AMARILLO</t>
  </si>
  <si>
    <t xml:space="preserve">METODO DE REFUTAS (ASTM D 7152) </t>
  </si>
  <si>
    <t xml:space="preserve">METODO DE ARRHENIUS </t>
  </si>
  <si>
    <t xml:space="preserve">METODO DE KENDALL-MONROE </t>
  </si>
  <si>
    <r>
      <t xml:space="preserve">Viscosidad en cSt @ 40 </t>
    </r>
    <r>
      <rPr>
        <b/>
        <sz val="12"/>
        <color theme="0" tint="-0.499984740745262"/>
        <rFont val="Calibri"/>
        <family val="2"/>
      </rPr>
      <t>°</t>
    </r>
    <r>
      <rPr>
        <b/>
        <sz val="12"/>
        <color theme="0" tint="-0.499984740745262"/>
        <rFont val="Calibri"/>
        <family val="2"/>
        <scheme val="minor"/>
      </rPr>
      <t>C del Aceite 1</t>
    </r>
  </si>
  <si>
    <r>
      <t xml:space="preserve">Viscosidad en cSt @ 40 </t>
    </r>
    <r>
      <rPr>
        <b/>
        <sz val="12"/>
        <color theme="0" tint="-0.499984740745262"/>
        <rFont val="Calibri"/>
        <family val="2"/>
      </rPr>
      <t>°</t>
    </r>
    <r>
      <rPr>
        <b/>
        <sz val="12"/>
        <color theme="0" tint="-0.499984740745262"/>
        <rFont val="Calibri"/>
        <family val="2"/>
        <scheme val="minor"/>
      </rPr>
      <t>C del Aceite 2</t>
    </r>
  </si>
  <si>
    <r>
      <t xml:space="preserve">Viscosidad en cP @ 40 </t>
    </r>
    <r>
      <rPr>
        <b/>
        <sz val="12"/>
        <color theme="0" tint="-0.499984740745262"/>
        <rFont val="Calibri"/>
        <family val="2"/>
      </rPr>
      <t>°</t>
    </r>
    <r>
      <rPr>
        <b/>
        <sz val="12"/>
        <color theme="0" tint="-0.499984740745262"/>
        <rFont val="Calibri"/>
        <family val="2"/>
        <scheme val="minor"/>
      </rPr>
      <t>C del Aceite 1</t>
    </r>
  </si>
  <si>
    <r>
      <t xml:space="preserve">Viscosidad en cP @ 40 </t>
    </r>
    <r>
      <rPr>
        <b/>
        <sz val="12"/>
        <color theme="0" tint="-0.499984740745262"/>
        <rFont val="Calibri"/>
        <family val="2"/>
      </rPr>
      <t>°</t>
    </r>
    <r>
      <rPr>
        <b/>
        <sz val="12"/>
        <color theme="0" tint="-0.499984740745262"/>
        <rFont val="Calibri"/>
        <family val="2"/>
        <scheme val="minor"/>
      </rPr>
      <t>C del Aceite 2</t>
    </r>
  </si>
  <si>
    <r>
      <t xml:space="preserve">VISCOSIDAD EN cSt DE LA MEZCLA @ 40 </t>
    </r>
    <r>
      <rPr>
        <b/>
        <sz val="18"/>
        <color theme="0" tint="-0.499984740745262"/>
        <rFont val="Calibri"/>
        <family val="2"/>
      </rPr>
      <t>°</t>
    </r>
    <r>
      <rPr>
        <b/>
        <sz val="18"/>
        <color theme="0" tint="-0.499984740745262"/>
        <rFont val="Calibri"/>
        <family val="2"/>
        <scheme val="minor"/>
      </rPr>
      <t>C</t>
    </r>
  </si>
  <si>
    <t xml:space="preserve">NOTAS: 1.  El método de Kendall-Monroe es menos preciso,  2. Tanto el método de Arrhenius (que parte de un modelo matemático más elaborado que el Modelo de Kendall-Monroe), así como el Método de Refutas (que es ampliamente utilizado en la Industria) muestran buenos valores de predicción de la mezcla de viscosidades vs el resultado realmente medido en el Laboratorio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</si>
</sst>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name val="Calibri"/>
      <family val="2"/>
      <scheme val="minor"/>
    </font>
    <font>
      <b/>
      <sz val="18"/>
      <color theme="1"/>
      <name val="Calibri"/>
      <family val="2"/>
      <scheme val="minor"/>
    </font>
    <font>
      <b/>
      <sz val="18"/>
      <color theme="0"/>
      <name val="Calibri"/>
      <family val="2"/>
      <scheme val="minor"/>
    </font>
    <font>
      <b/>
      <sz val="12"/>
      <color theme="1"/>
      <name val="Calibri"/>
      <family val="2"/>
      <scheme val="minor"/>
    </font>
    <font>
      <b/>
      <sz val="18"/>
      <color theme="1"/>
      <name val="Calibri"/>
      <family val="2"/>
    </font>
    <font>
      <b/>
      <sz val="18"/>
      <name val="Calibri"/>
      <family val="2"/>
      <scheme val="minor"/>
    </font>
    <font>
      <b/>
      <sz val="18"/>
      <color theme="0" tint="-0.499984740745262"/>
      <name val="Calibri"/>
      <family val="2"/>
      <scheme val="minor"/>
    </font>
    <font>
      <b/>
      <sz val="12"/>
      <color theme="0" tint="-0.499984740745262"/>
      <name val="Calibri"/>
      <family val="2"/>
      <scheme val="minor"/>
    </font>
    <font>
      <b/>
      <sz val="12"/>
      <color theme="0" tint="-0.499984740745262"/>
      <name val="Calibri"/>
      <family val="2"/>
    </font>
    <font>
      <b/>
      <sz val="18"/>
      <color theme="0" tint="-0.499984740745262"/>
      <name val="Calibri"/>
      <family val="2"/>
    </font>
    <font>
      <b/>
      <sz val="14"/>
      <color theme="0" tint="-0.499984740745262"/>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66"/>
        <bgColor indexed="64"/>
      </patternFill>
    </fill>
    <fill>
      <patternFill patternType="solid">
        <fgColor rgb="FF99FF66"/>
        <bgColor indexed="64"/>
      </patternFill>
    </fill>
    <fill>
      <patternFill patternType="solid">
        <fgColor theme="8" tint="0.59999389629810485"/>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45">
    <xf numFmtId="0" fontId="0" fillId="0" borderId="0" xfId="0"/>
    <xf numFmtId="0" fontId="0" fillId="0" borderId="0" xfId="0" applyProtection="1">
      <protection locked="0"/>
    </xf>
    <xf numFmtId="2" fontId="4" fillId="5" borderId="8" xfId="0" applyNumberFormat="1" applyFont="1" applyFill="1" applyBorder="1" applyAlignment="1" applyProtection="1">
      <alignment horizontal="center" vertical="center"/>
      <protection locked="0"/>
    </xf>
    <xf numFmtId="2" fontId="0" fillId="0" borderId="0" xfId="0" applyNumberFormat="1" applyProtection="1">
      <protection locked="0"/>
    </xf>
    <xf numFmtId="2" fontId="8" fillId="3" borderId="3" xfId="0" applyNumberFormat="1" applyFont="1" applyFill="1" applyBorder="1" applyProtection="1">
      <protection locked="0"/>
    </xf>
    <xf numFmtId="2" fontId="4" fillId="5" borderId="4" xfId="0" applyNumberFormat="1" applyFont="1" applyFill="1" applyBorder="1" applyAlignment="1" applyProtection="1">
      <alignment horizontal="center" vertical="center"/>
      <protection locked="0"/>
    </xf>
    <xf numFmtId="2" fontId="4" fillId="0" borderId="4" xfId="0" applyNumberFormat="1" applyFont="1" applyBorder="1" applyAlignment="1" applyProtection="1">
      <alignment horizontal="center" vertical="center"/>
      <protection locked="0"/>
    </xf>
    <xf numFmtId="2" fontId="8" fillId="3" borderId="5" xfId="0" applyNumberFormat="1" applyFont="1" applyFill="1" applyBorder="1" applyProtection="1">
      <protection locked="0"/>
    </xf>
    <xf numFmtId="2" fontId="4" fillId="0" borderId="6" xfId="0" applyNumberFormat="1" applyFont="1" applyBorder="1" applyAlignment="1" applyProtection="1">
      <alignment horizontal="center" vertical="center"/>
      <protection locked="0"/>
    </xf>
    <xf numFmtId="2" fontId="0" fillId="0" borderId="3" xfId="0" applyNumberFormat="1" applyBorder="1" applyProtection="1">
      <protection locked="0"/>
    </xf>
    <xf numFmtId="2" fontId="0" fillId="0" borderId="4" xfId="0" applyNumberFormat="1" applyBorder="1" applyAlignment="1" applyProtection="1">
      <alignment horizontal="center" vertical="center"/>
      <protection locked="0"/>
    </xf>
    <xf numFmtId="2" fontId="0" fillId="0" borderId="4" xfId="0" applyNumberFormat="1" applyBorder="1" applyProtection="1">
      <protection locked="0"/>
    </xf>
    <xf numFmtId="2" fontId="2" fillId="0" borderId="3" xfId="0" applyNumberFormat="1" applyFont="1" applyBorder="1" applyProtection="1">
      <protection locked="0"/>
    </xf>
    <xf numFmtId="2" fontId="6" fillId="6" borderId="4" xfId="0" applyNumberFormat="1" applyFont="1" applyFill="1" applyBorder="1" applyAlignment="1" applyProtection="1">
      <alignment horizontal="center" vertical="center"/>
      <protection locked="0"/>
    </xf>
    <xf numFmtId="0" fontId="0" fillId="0" borderId="3" xfId="0" applyBorder="1" applyProtection="1">
      <protection locked="0"/>
    </xf>
    <xf numFmtId="0" fontId="0" fillId="0" borderId="4" xfId="0" applyBorder="1" applyProtection="1">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3" fillId="4" borderId="1" xfId="0" applyFont="1" applyFill="1" applyBorder="1" applyAlignment="1" applyProtection="1">
      <alignment horizontal="center"/>
    </xf>
    <xf numFmtId="0" fontId="3" fillId="4" borderId="2" xfId="0" applyFont="1" applyFill="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7" fillId="5" borderId="3" xfId="0" applyFont="1" applyFill="1" applyBorder="1" applyAlignment="1" applyProtection="1">
      <alignment horizontal="center"/>
    </xf>
    <xf numFmtId="0" fontId="7" fillId="5" borderId="4" xfId="0" applyFont="1" applyFill="1" applyBorder="1" applyAlignment="1" applyProtection="1">
      <alignment horizontal="center"/>
    </xf>
    <xf numFmtId="2" fontId="8" fillId="3" borderId="7" xfId="0" applyNumberFormat="1" applyFont="1" applyFill="1" applyBorder="1" applyProtection="1"/>
    <xf numFmtId="2" fontId="8" fillId="3" borderId="3" xfId="0" applyNumberFormat="1" applyFont="1" applyFill="1" applyBorder="1" applyProtection="1"/>
    <xf numFmtId="0" fontId="7" fillId="6" borderId="3" xfId="0" applyFont="1" applyFill="1" applyBorder="1" applyAlignment="1" applyProtection="1">
      <alignment horizontal="center"/>
    </xf>
    <xf numFmtId="0" fontId="7" fillId="6" borderId="4" xfId="0" applyFont="1" applyFill="1" applyBorder="1" applyAlignment="1" applyProtection="1">
      <alignment horizontal="center"/>
    </xf>
    <xf numFmtId="2" fontId="7" fillId="7" borderId="3" xfId="0" applyNumberFormat="1" applyFont="1" applyFill="1" applyBorder="1" applyAlignment="1" applyProtection="1">
      <alignment horizontal="center"/>
    </xf>
    <xf numFmtId="2" fontId="7" fillId="7" borderId="4" xfId="0" applyNumberFormat="1" applyFont="1" applyFill="1" applyBorder="1" applyAlignment="1" applyProtection="1">
      <alignment horizontal="center"/>
    </xf>
    <xf numFmtId="2" fontId="7" fillId="0" borderId="3" xfId="0" applyNumberFormat="1" applyFont="1" applyBorder="1" applyProtection="1"/>
    <xf numFmtId="2" fontId="0" fillId="2" borderId="3" xfId="0" applyNumberFormat="1" applyFill="1" applyBorder="1" applyProtection="1"/>
    <xf numFmtId="2" fontId="0" fillId="2" borderId="4" xfId="0" applyNumberFormat="1" applyFill="1" applyBorder="1" applyProtection="1"/>
    <xf numFmtId="0" fontId="7" fillId="7" borderId="3" xfId="0" applyFont="1" applyFill="1" applyBorder="1" applyAlignment="1" applyProtection="1">
      <alignment horizontal="center"/>
    </xf>
    <xf numFmtId="0" fontId="7" fillId="7" borderId="4" xfId="0" applyFont="1" applyFill="1" applyBorder="1" applyAlignment="1" applyProtection="1">
      <alignment horizontal="center"/>
    </xf>
    <xf numFmtId="0" fontId="10" fillId="0" borderId="3" xfId="0" applyFont="1" applyBorder="1" applyProtection="1"/>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0" fillId="2" borderId="5" xfId="0" applyFill="1" applyBorder="1" applyAlignment="1" applyProtection="1">
      <alignment horizontal="center"/>
    </xf>
    <xf numFmtId="0" fontId="0" fillId="2" borderId="6" xfId="0" applyFill="1" applyBorder="1" applyAlignment="1" applyProtection="1">
      <alignment horizontal="center"/>
    </xf>
    <xf numFmtId="2" fontId="4" fillId="0" borderId="4" xfId="0" applyNumberFormat="1" applyFont="1" applyFill="1" applyBorder="1" applyAlignment="1" applyProtection="1">
      <alignment horizontal="center" vertical="center"/>
      <protection hidden="1"/>
    </xf>
    <xf numFmtId="2" fontId="2" fillId="6" borderId="4" xfId="0" applyNumberFormat="1" applyFont="1" applyFill="1" applyBorder="1" applyAlignment="1" applyProtection="1">
      <alignment horizontal="center" vertical="center"/>
      <protection hidden="1"/>
    </xf>
    <xf numFmtId="2" fontId="6" fillId="6" borderId="4" xfId="0" applyNumberFormat="1"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99FF66"/>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2819401</xdr:colOff>
      <xdr:row>1</xdr:row>
      <xdr:rowOff>251750</xdr:rowOff>
    </xdr:from>
    <xdr:to>
      <xdr:col>1</xdr:col>
      <xdr:colOff>1476376</xdr:colOff>
      <xdr:row>1</xdr:row>
      <xdr:rowOff>1034799</xdr:rowOff>
    </xdr:to>
    <xdr:pic>
      <xdr:nvPicPr>
        <xdr:cNvPr id="3" name="Imagen 2">
          <a:extLst>
            <a:ext uri="{FF2B5EF4-FFF2-40B4-BE49-F238E27FC236}">
              <a16:creationId xmlns:a16="http://schemas.microsoft.com/office/drawing/2014/main" id="{F85683CA-A675-44DE-8145-9278C7594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1" y="547025"/>
          <a:ext cx="3314700" cy="783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abSelected="1" zoomScale="70" zoomScaleNormal="70" workbookViewId="0">
      <selection activeCell="D10" sqref="D10"/>
    </sheetView>
  </sheetViews>
  <sheetFormatPr baseColWidth="10" defaultColWidth="11.453125" defaultRowHeight="14.5" x14ac:dyDescent="0.35"/>
  <cols>
    <col min="1" max="1" width="69.81640625" style="1" bestFit="1" customWidth="1"/>
    <col min="2" max="2" width="63.81640625" style="1" customWidth="1"/>
    <col min="3" max="16384" width="11.453125" style="1"/>
  </cols>
  <sheetData>
    <row r="1" spans="1:10" ht="23.5" x14ac:dyDescent="0.55000000000000004">
      <c r="A1" s="18" t="s">
        <v>11</v>
      </c>
      <c r="B1" s="19"/>
    </row>
    <row r="2" spans="1:10" ht="100" customHeight="1" x14ac:dyDescent="0.35">
      <c r="A2" s="20"/>
      <c r="B2" s="21"/>
    </row>
    <row r="3" spans="1:10" x14ac:dyDescent="0.35">
      <c r="A3" s="16"/>
      <c r="B3" s="17"/>
    </row>
    <row r="4" spans="1:10" ht="23.5" x14ac:dyDescent="0.55000000000000004">
      <c r="A4" s="22" t="s">
        <v>13</v>
      </c>
      <c r="B4" s="23"/>
    </row>
    <row r="5" spans="1:10" ht="15.5" x14ac:dyDescent="0.35">
      <c r="A5" s="24" t="s">
        <v>17</v>
      </c>
      <c r="B5" s="2">
        <v>100</v>
      </c>
      <c r="C5" s="3"/>
      <c r="D5" s="3"/>
      <c r="E5" s="3"/>
      <c r="F5" s="3"/>
      <c r="G5" s="3"/>
      <c r="H5" s="3"/>
      <c r="I5" s="3"/>
      <c r="J5" s="3"/>
    </row>
    <row r="6" spans="1:10" ht="15.5" x14ac:dyDescent="0.35">
      <c r="A6" s="25" t="s">
        <v>18</v>
      </c>
      <c r="B6" s="5">
        <v>55</v>
      </c>
      <c r="C6" s="3"/>
      <c r="D6" s="3"/>
      <c r="E6" s="3"/>
      <c r="F6" s="3"/>
      <c r="G6" s="3"/>
      <c r="H6" s="3"/>
      <c r="I6" s="3"/>
      <c r="J6" s="3"/>
    </row>
    <row r="7" spans="1:10" ht="15.5" hidden="1" x14ac:dyDescent="0.35">
      <c r="A7" s="25" t="s">
        <v>0</v>
      </c>
      <c r="B7" s="6">
        <v>0.89</v>
      </c>
      <c r="C7" s="3"/>
      <c r="D7" s="3"/>
      <c r="E7" s="3"/>
      <c r="F7" s="3"/>
      <c r="G7" s="3"/>
      <c r="H7" s="3"/>
      <c r="I7" s="3"/>
      <c r="J7" s="3"/>
    </row>
    <row r="8" spans="1:10" ht="15.5" hidden="1" x14ac:dyDescent="0.35">
      <c r="A8" s="25" t="s">
        <v>1</v>
      </c>
      <c r="B8" s="6">
        <v>0.89</v>
      </c>
      <c r="C8" s="3"/>
      <c r="D8" s="3"/>
      <c r="E8" s="3"/>
      <c r="F8" s="3"/>
      <c r="G8" s="3"/>
      <c r="H8" s="3"/>
      <c r="I8" s="3"/>
      <c r="J8" s="3"/>
    </row>
    <row r="9" spans="1:10" ht="15.5" x14ac:dyDescent="0.35">
      <c r="A9" s="25" t="s">
        <v>3</v>
      </c>
      <c r="B9" s="5">
        <v>0.35</v>
      </c>
      <c r="C9" s="3"/>
      <c r="D9" s="3"/>
      <c r="E9" s="3"/>
      <c r="F9" s="3"/>
      <c r="G9" s="3"/>
      <c r="H9" s="3"/>
      <c r="I9" s="3"/>
      <c r="J9" s="3"/>
    </row>
    <row r="10" spans="1:10" ht="15.5" x14ac:dyDescent="0.35">
      <c r="A10" s="25" t="s">
        <v>4</v>
      </c>
      <c r="B10" s="42">
        <f>100%-B9</f>
        <v>0.65</v>
      </c>
      <c r="C10" s="3"/>
      <c r="D10" s="3"/>
      <c r="E10" s="3"/>
      <c r="F10" s="3"/>
      <c r="G10" s="3"/>
      <c r="H10" s="3"/>
      <c r="I10" s="3"/>
      <c r="J10" s="3"/>
    </row>
    <row r="11" spans="1:10" ht="15.5" hidden="1" x14ac:dyDescent="0.35">
      <c r="A11" s="4" t="s">
        <v>19</v>
      </c>
      <c r="B11" s="6">
        <f>B5*B7</f>
        <v>89</v>
      </c>
      <c r="C11" s="3"/>
      <c r="D11" s="3"/>
      <c r="E11" s="3"/>
      <c r="F11" s="3"/>
      <c r="G11" s="3"/>
      <c r="H11" s="3"/>
      <c r="I11" s="3"/>
      <c r="J11" s="3"/>
    </row>
    <row r="12" spans="1:10" ht="16" hidden="1" thickBot="1" x14ac:dyDescent="0.4">
      <c r="A12" s="7" t="s">
        <v>20</v>
      </c>
      <c r="B12" s="8">
        <f>B6*B8</f>
        <v>48.95</v>
      </c>
      <c r="C12" s="3"/>
      <c r="D12" s="3"/>
      <c r="E12" s="3"/>
      <c r="F12" s="3"/>
      <c r="G12" s="3"/>
      <c r="H12" s="3"/>
      <c r="I12" s="3"/>
      <c r="J12" s="3"/>
    </row>
    <row r="13" spans="1:10" ht="23.5" x14ac:dyDescent="0.55000000000000004">
      <c r="A13" s="26" t="s">
        <v>10</v>
      </c>
      <c r="B13" s="27"/>
      <c r="C13" s="3"/>
      <c r="D13" s="3"/>
      <c r="E13" s="3"/>
      <c r="F13" s="3"/>
      <c r="G13" s="3"/>
      <c r="H13" s="3"/>
      <c r="I13" s="3"/>
      <c r="J13" s="3"/>
    </row>
    <row r="14" spans="1:10" ht="23.5" x14ac:dyDescent="0.55000000000000004">
      <c r="A14" s="28" t="s">
        <v>16</v>
      </c>
      <c r="B14" s="29"/>
      <c r="C14" s="3"/>
      <c r="D14" s="3"/>
      <c r="E14" s="3"/>
      <c r="F14" s="3"/>
      <c r="G14" s="3"/>
      <c r="H14" s="3"/>
      <c r="I14" s="3"/>
      <c r="J14" s="3"/>
    </row>
    <row r="15" spans="1:10" hidden="1" x14ac:dyDescent="0.35">
      <c r="A15" s="9"/>
      <c r="B15" s="10"/>
      <c r="C15" s="3"/>
      <c r="D15" s="3"/>
      <c r="E15" s="3"/>
      <c r="F15" s="3"/>
      <c r="G15" s="3"/>
      <c r="H15" s="3"/>
      <c r="I15" s="3"/>
      <c r="J15" s="3"/>
    </row>
    <row r="16" spans="1:10" hidden="1" x14ac:dyDescent="0.35">
      <c r="A16" s="9" t="s">
        <v>5</v>
      </c>
      <c r="B16" s="10">
        <f>(B9*POWER(B5,1/3)+(B10*POWER(B6,1/3)))</f>
        <v>4.0964751912593771</v>
      </c>
      <c r="C16" s="3"/>
      <c r="D16" s="3"/>
      <c r="E16" s="3"/>
      <c r="F16" s="3"/>
      <c r="G16" s="3"/>
      <c r="H16" s="3"/>
      <c r="I16" s="3"/>
      <c r="J16" s="3"/>
    </row>
    <row r="17" spans="1:10" ht="23.5" x14ac:dyDescent="0.55000000000000004">
      <c r="A17" s="30" t="s">
        <v>21</v>
      </c>
      <c r="B17" s="43">
        <f>POWER(B16,3)</f>
        <v>68.743396670020076</v>
      </c>
      <c r="C17" s="3"/>
      <c r="D17" s="3"/>
      <c r="E17" s="3"/>
      <c r="F17" s="3"/>
      <c r="G17" s="3"/>
      <c r="H17" s="3"/>
      <c r="I17" s="3"/>
      <c r="J17" s="3"/>
    </row>
    <row r="18" spans="1:10" hidden="1" x14ac:dyDescent="0.35">
      <c r="A18" s="9"/>
      <c r="B18" s="10"/>
      <c r="C18" s="3"/>
      <c r="D18" s="3"/>
      <c r="E18" s="3"/>
      <c r="F18" s="3"/>
      <c r="G18" s="3"/>
      <c r="H18" s="3"/>
      <c r="I18" s="3"/>
      <c r="J18" s="3"/>
    </row>
    <row r="19" spans="1:10" x14ac:dyDescent="0.35">
      <c r="A19" s="31"/>
      <c r="B19" s="32"/>
      <c r="C19" s="3"/>
      <c r="D19" s="3"/>
      <c r="E19" s="3"/>
      <c r="F19" s="3"/>
      <c r="G19" s="3"/>
      <c r="H19" s="3"/>
      <c r="I19" s="3"/>
      <c r="J19" s="3"/>
    </row>
    <row r="20" spans="1:10" hidden="1" x14ac:dyDescent="0.35">
      <c r="A20" s="9"/>
      <c r="B20" s="11"/>
      <c r="C20" s="3"/>
      <c r="D20" s="3"/>
      <c r="E20" s="3"/>
      <c r="F20" s="3"/>
      <c r="G20" s="3"/>
      <c r="H20" s="3"/>
      <c r="I20" s="3"/>
      <c r="J20" s="3"/>
    </row>
    <row r="21" spans="1:10" ht="23.5" x14ac:dyDescent="0.55000000000000004">
      <c r="A21" s="28" t="s">
        <v>15</v>
      </c>
      <c r="B21" s="29"/>
      <c r="C21" s="3"/>
      <c r="D21" s="3"/>
      <c r="E21" s="3"/>
      <c r="F21" s="3"/>
      <c r="G21" s="3"/>
      <c r="H21" s="3"/>
      <c r="I21" s="3"/>
      <c r="J21" s="3"/>
    </row>
    <row r="22" spans="1:10" hidden="1" x14ac:dyDescent="0.35">
      <c r="A22" s="9" t="s">
        <v>6</v>
      </c>
      <c r="B22" s="11">
        <f>B9*LN(B11)+B10*LN(B12)</f>
        <v>4.1000423192409867</v>
      </c>
      <c r="C22" s="3"/>
      <c r="D22" s="3"/>
      <c r="E22" s="3"/>
      <c r="F22" s="3"/>
      <c r="G22" s="3"/>
      <c r="H22" s="3"/>
      <c r="I22" s="3"/>
      <c r="J22" s="3"/>
    </row>
    <row r="23" spans="1:10" ht="23.5" hidden="1" x14ac:dyDescent="0.55000000000000004">
      <c r="A23" s="12" t="s">
        <v>12</v>
      </c>
      <c r="B23" s="13">
        <f>POWER(2.718281,B22)</f>
        <v>60.342765803250003</v>
      </c>
      <c r="C23" s="3"/>
      <c r="D23" s="3"/>
      <c r="E23" s="3"/>
      <c r="F23" s="3"/>
      <c r="G23" s="3"/>
      <c r="H23" s="3"/>
      <c r="I23" s="3"/>
      <c r="J23" s="3"/>
    </row>
    <row r="24" spans="1:10" ht="23.5" x14ac:dyDescent="0.55000000000000004">
      <c r="A24" s="30" t="s">
        <v>21</v>
      </c>
      <c r="B24" s="44">
        <f>B23/0.89</f>
        <v>67.800860453089896</v>
      </c>
      <c r="C24" s="3"/>
      <c r="D24" s="3"/>
      <c r="E24" s="3"/>
      <c r="F24" s="3"/>
      <c r="G24" s="3"/>
      <c r="H24" s="3"/>
      <c r="I24" s="3"/>
      <c r="J24" s="3"/>
    </row>
    <row r="25" spans="1:10" x14ac:dyDescent="0.35">
      <c r="A25" s="31"/>
      <c r="B25" s="32"/>
      <c r="C25" s="3"/>
      <c r="D25" s="3"/>
      <c r="E25" s="3"/>
      <c r="F25" s="3"/>
      <c r="G25" s="3"/>
      <c r="H25" s="3"/>
      <c r="I25" s="3"/>
      <c r="J25" s="3"/>
    </row>
    <row r="26" spans="1:10" ht="23.5" x14ac:dyDescent="0.55000000000000004">
      <c r="A26" s="33" t="s">
        <v>14</v>
      </c>
      <c r="B26" s="34"/>
    </row>
    <row r="27" spans="1:10" hidden="1" x14ac:dyDescent="0.35">
      <c r="A27" s="14" t="s">
        <v>2</v>
      </c>
      <c r="B27" s="15">
        <f>14.534*LN(LN(B5+0.8))+10.975</f>
        <v>33.196154637300737</v>
      </c>
    </row>
    <row r="28" spans="1:10" hidden="1" x14ac:dyDescent="0.35">
      <c r="A28" s="14" t="s">
        <v>7</v>
      </c>
      <c r="B28" s="15">
        <f>14.534*LN(LN(B6+0.8))+10.975</f>
        <v>31.202303046265705</v>
      </c>
    </row>
    <row r="29" spans="1:10" hidden="1" x14ac:dyDescent="0.35">
      <c r="A29" s="14" t="s">
        <v>8</v>
      </c>
      <c r="B29" s="15">
        <f>B27*B9+B28*B10</f>
        <v>31.900151103127968</v>
      </c>
    </row>
    <row r="30" spans="1:10" ht="23.5" x14ac:dyDescent="0.55000000000000004">
      <c r="A30" s="35" t="s">
        <v>9</v>
      </c>
      <c r="B30" s="43">
        <f>EXP(EXP((B29-10.975)/14.534))</f>
        <v>68.005586243923304</v>
      </c>
    </row>
    <row r="31" spans="1:10" x14ac:dyDescent="0.35">
      <c r="A31" s="36"/>
      <c r="B31" s="37"/>
    </row>
    <row r="32" spans="1:10" x14ac:dyDescent="0.35">
      <c r="A32" s="38" t="s">
        <v>22</v>
      </c>
      <c r="B32" s="39"/>
    </row>
    <row r="33" spans="1:2" ht="62.25" customHeight="1" x14ac:dyDescent="0.35">
      <c r="A33" s="38"/>
      <c r="B33" s="39"/>
    </row>
    <row r="34" spans="1:2" ht="15" thickBot="1" x14ac:dyDescent="0.4">
      <c r="A34" s="40"/>
      <c r="B34" s="41"/>
    </row>
  </sheetData>
  <sheetProtection algorithmName="SHA-512" hashValue="CDS7xEhU0c0Rkz5isgvMG34aKAtWg5NdEolxN9SCn/uA1U+IZlGI3+1MrcnpdWUt8R0+FuhZS4Ye/w+prmlFsg==" saltValue="6x6YMq63R4nUh8ozIv71VQ==" spinCount="100000" sheet="1" objects="1" scenarios="1"/>
  <mergeCells count="11">
    <mergeCell ref="A21:B21"/>
    <mergeCell ref="A26:B26"/>
    <mergeCell ref="A31:B31"/>
    <mergeCell ref="A32:B33"/>
    <mergeCell ref="A34:B34"/>
    <mergeCell ref="A14:B14"/>
    <mergeCell ref="A3:B3"/>
    <mergeCell ref="A1:B1"/>
    <mergeCell ref="A2:B2"/>
    <mergeCell ref="A4:B4"/>
    <mergeCell ref="A13:B13"/>
  </mergeCells>
  <phoneticPr fontId="1" type="noConversion"/>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Páramo</dc:creator>
  <cp:lastModifiedBy>USER</cp:lastModifiedBy>
  <dcterms:created xsi:type="dcterms:W3CDTF">2019-07-25T19:32:53Z</dcterms:created>
  <dcterms:modified xsi:type="dcterms:W3CDTF">2020-01-11T21:38:17Z</dcterms:modified>
</cp:coreProperties>
</file>